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7575" windowHeight="3045" activeTab="1"/>
  </bookViews>
  <sheets>
    <sheet name="Лист1" sheetId="1" r:id="rId1"/>
    <sheet name="обоснование" sheetId="2" r:id="rId2"/>
  </sheets>
  <calcPr calcId="145621"/>
</workbook>
</file>

<file path=xl/calcChain.xml><?xml version="1.0" encoding="utf-8"?>
<calcChain xmlns="http://schemas.openxmlformats.org/spreadsheetml/2006/main">
  <c r="I21" i="2" l="1"/>
  <c r="H21" i="2"/>
  <c r="F21" i="2"/>
  <c r="I20" i="2"/>
  <c r="H20" i="2"/>
  <c r="F20" i="2"/>
  <c r="I19" i="2"/>
  <c r="H19" i="2"/>
  <c r="F19" i="2"/>
  <c r="F23" i="2"/>
  <c r="H23" i="2"/>
  <c r="I23" i="2"/>
  <c r="F24" i="2"/>
  <c r="H24" i="2"/>
  <c r="I24" i="2"/>
  <c r="F25" i="2"/>
  <c r="H25" i="2"/>
  <c r="I25" i="2"/>
  <c r="I17" i="2"/>
  <c r="H17" i="2"/>
  <c r="F17" i="2"/>
  <c r="I16" i="2"/>
  <c r="H16" i="2"/>
  <c r="F16" i="2"/>
  <c r="I15" i="2"/>
  <c r="H15" i="2"/>
  <c r="F15" i="2"/>
  <c r="J23" i="2" l="1"/>
  <c r="K23" i="2" s="1"/>
  <c r="L23" i="2" s="1"/>
  <c r="J15" i="2"/>
  <c r="K15" i="2" s="1"/>
  <c r="L15" i="2" s="1"/>
  <c r="J19" i="2"/>
  <c r="K19" i="2" s="1"/>
  <c r="L19" i="2" s="1"/>
  <c r="I5" i="2"/>
  <c r="H5" i="2"/>
  <c r="F5" i="2"/>
  <c r="F12" i="2"/>
  <c r="H12" i="2"/>
  <c r="I12" i="2"/>
  <c r="I7" i="2"/>
  <c r="I11" i="2"/>
  <c r="H11" i="2"/>
  <c r="F11" i="2"/>
  <c r="I10" i="2"/>
  <c r="H10" i="2"/>
  <c r="F10" i="2"/>
  <c r="I6" i="2"/>
  <c r="H6" i="2"/>
  <c r="F6" i="2"/>
  <c r="J5" i="2" l="1"/>
  <c r="K5" i="2" s="1"/>
  <c r="L5" i="2" s="1"/>
  <c r="J10" i="2"/>
  <c r="K10" i="2" s="1"/>
  <c r="L10" i="2" s="1"/>
  <c r="H7" i="2"/>
  <c r="F7" i="2"/>
  <c r="I5" i="1"/>
  <c r="I6" i="1"/>
  <c r="I7" i="1"/>
  <c r="I9" i="1"/>
  <c r="I10" i="1"/>
  <c r="I11" i="1"/>
  <c r="I12" i="1"/>
  <c r="I14" i="1"/>
  <c r="I15" i="1"/>
  <c r="I16" i="1"/>
  <c r="I17" i="1"/>
  <c r="I18" i="1"/>
  <c r="I4" i="1"/>
  <c r="H5" i="1"/>
  <c r="H6" i="1"/>
  <c r="H7" i="1"/>
  <c r="H9" i="1"/>
  <c r="H10" i="1"/>
  <c r="H11" i="1"/>
  <c r="H12" i="1"/>
  <c r="H14" i="1"/>
  <c r="H15" i="1"/>
  <c r="H16" i="1"/>
  <c r="H17" i="1"/>
  <c r="H18" i="1"/>
  <c r="H4" i="1"/>
  <c r="F14" i="1"/>
  <c r="F15" i="1"/>
  <c r="F16" i="1"/>
  <c r="F17" i="1"/>
  <c r="F18" i="1"/>
  <c r="F5" i="1"/>
  <c r="F6" i="1"/>
  <c r="F7" i="1"/>
  <c r="F9" i="1"/>
  <c r="F10" i="1"/>
  <c r="F11" i="1"/>
  <c r="F12" i="1"/>
  <c r="F4" i="1"/>
</calcChain>
</file>

<file path=xl/sharedStrings.xml><?xml version="1.0" encoding="utf-8"?>
<sst xmlns="http://schemas.openxmlformats.org/spreadsheetml/2006/main" count="88" uniqueCount="50">
  <si>
    <t>Год</t>
  </si>
  <si>
    <t>№ реестровой записи</t>
  </si>
  <si>
    <t>Количество застрахованных</t>
  </si>
  <si>
    <t>Страховая сумма</t>
  </si>
  <si>
    <t>Всего</t>
  </si>
  <si>
    <t>в т.ч на 1 застрахованного</t>
  </si>
  <si>
    <t>Страховая премия</t>
  </si>
  <si>
    <t>Страховой тариф</t>
  </si>
  <si>
    <t>Лот 1 (ЛЗМД здоровье)</t>
  </si>
  <si>
    <t xml:space="preserve">Страховая компания </t>
  </si>
  <si>
    <t>ОАО "Росгосстрах"</t>
  </si>
  <si>
    <t>Лот 2 (МС здоровье)</t>
  </si>
  <si>
    <t>ЗАО СК "Инвестиции и финансы"</t>
  </si>
  <si>
    <t>ООО "СК "Энергогарант"</t>
  </si>
  <si>
    <t>Лот № 4(МС имущество)</t>
  </si>
  <si>
    <t>Лот №3 (транспорт ЛЗМД)</t>
  </si>
  <si>
    <t>ОАО "ГСК "Югория"</t>
  </si>
  <si>
    <t>Лот №1 транспорт ЛЗМД)</t>
  </si>
  <si>
    <t>Лот № 2(МС имущество)</t>
  </si>
  <si>
    <t>Лот3 (ЛЗМД здоровье)</t>
  </si>
  <si>
    <t>Лот 4 (МС здоровье)</t>
  </si>
  <si>
    <t>ООО "СК "Согласие"</t>
  </si>
  <si>
    <t>ООО "Россгосстрах"</t>
  </si>
  <si>
    <t>ОАО "СОГАЗ"</t>
  </si>
  <si>
    <t>Лот №4 (имущество ЛЗМД)</t>
  </si>
  <si>
    <t>Среднее значение страхового тарифа</t>
  </si>
  <si>
    <t>0187300005812000019</t>
  </si>
  <si>
    <t>0187300005813000023</t>
  </si>
  <si>
    <t>0187300005812000025</t>
  </si>
  <si>
    <t>0187300005813000024</t>
  </si>
  <si>
    <t>0187300005812000021</t>
  </si>
  <si>
    <t>ООО "СОГАЗ"</t>
  </si>
  <si>
    <t>электронное письмо от 24.12.2013 № СГф-28-775</t>
  </si>
  <si>
    <t>0187300005813000025</t>
  </si>
  <si>
    <t>ООО "Росгосстрах"</t>
  </si>
  <si>
    <t>показатели</t>
  </si>
  <si>
    <t>Средняя страховая премия на 1-го застрахованного</t>
  </si>
  <si>
    <t>Начальнаяя (максимальная) цена контракта    (страховая премия), рублей</t>
  </si>
  <si>
    <t>0187300005812000020</t>
  </si>
  <si>
    <t>0187300005813000022</t>
  </si>
  <si>
    <t>письмо, исходящий №01-06/341 от 25.12.2013</t>
  </si>
  <si>
    <t>Обоснование начальной (максимальной)  цены конкурсной документации  на право заключения муниципальных  контрактов  на  оказание услуг по страхованию лиц, замещающих муниципальные должности, и муниципальных служащих на случай причинения вреда здоровью, страхования имущества лиц, замещающих муниципальные должности и муниципальных служащих</t>
  </si>
  <si>
    <t>Лот № 4 Страхование имущества  лиц, замещающих муниципальные должности</t>
  </si>
  <si>
    <t>Лот №5  Страхование имущества муниципальных служащих</t>
  </si>
  <si>
    <t xml:space="preserve">Лот № 2  Страхование муниципальных служащих на случай причинения вреда здоровью
</t>
  </si>
  <si>
    <t xml:space="preserve">Лот  № 1 Страхование лиц, замещающих муниципальные должности на случай причинения вреда здоровью </t>
  </si>
  <si>
    <t>Лот  № 3 Страхование имущества ( транспорт)  лиц, замещающих муниципальные должности</t>
  </si>
  <si>
    <t>письмо, исходящий от 27.12.2013 № 2713</t>
  </si>
  <si>
    <t>письмо от 24.12.2013 № СГф-28-775</t>
  </si>
  <si>
    <t>Глава администрации города Югорска                                                                         М.И. Бодак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</si>
</sst>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/>
    <xf numFmtId="2" fontId="2" fillId="0" borderId="6" xfId="0" applyNumberFormat="1" applyFont="1" applyBorder="1" applyAlignment="1">
      <alignment horizontal="center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/>
    <xf numFmtId="49" fontId="2" fillId="0" borderId="1" xfId="0" applyNumberFormat="1" applyFont="1" applyBorder="1"/>
    <xf numFmtId="49" fontId="2" fillId="0" borderId="5" xfId="0" applyNumberFormat="1" applyFont="1" applyBorder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0" fillId="0" borderId="8" xfId="0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1" xfId="0" applyFont="1" applyBorder="1"/>
    <xf numFmtId="4" fontId="2" fillId="0" borderId="1" xfId="0" applyNumberFormat="1" applyFont="1" applyBorder="1"/>
    <xf numFmtId="0" fontId="4" fillId="0" borderId="0" xfId="0" applyFont="1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0" borderId="11" xfId="0" applyBorder="1" applyAlignment="1"/>
    <xf numFmtId="0" fontId="3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F17" sqref="F17"/>
    </sheetView>
  </sheetViews>
  <sheetFormatPr defaultRowHeight="12.75" x14ac:dyDescent="0.2"/>
  <cols>
    <col min="1" max="1" width="19.42578125" style="9" customWidth="1"/>
    <col min="2" max="2" width="21.28515625" style="9" customWidth="1"/>
    <col min="3" max="3" width="18" style="10" customWidth="1"/>
    <col min="4" max="4" width="14" style="9" customWidth="1"/>
    <col min="5" max="5" width="15" style="9" customWidth="1"/>
    <col min="6" max="6" width="11" style="9" customWidth="1"/>
    <col min="7" max="7" width="11.28515625" style="9" customWidth="1"/>
    <col min="8" max="8" width="11.85546875" style="9" customWidth="1"/>
    <col min="9" max="9" width="12.7109375" style="9" customWidth="1"/>
    <col min="10" max="10" width="17" style="9" customWidth="1"/>
    <col min="11" max="16384" width="9.140625" style="9"/>
  </cols>
  <sheetData>
    <row r="1" spans="1:10" x14ac:dyDescent="0.2">
      <c r="A1" s="40" t="s">
        <v>0</v>
      </c>
      <c r="B1" s="40" t="s">
        <v>1</v>
      </c>
      <c r="C1" s="41" t="s">
        <v>9</v>
      </c>
      <c r="D1" s="40" t="s">
        <v>2</v>
      </c>
      <c r="E1" s="40" t="s">
        <v>3</v>
      </c>
      <c r="F1" s="40"/>
      <c r="G1" s="40" t="s">
        <v>6</v>
      </c>
      <c r="H1" s="40"/>
      <c r="I1" s="40" t="s">
        <v>7</v>
      </c>
      <c r="J1" s="38" t="s">
        <v>25</v>
      </c>
    </row>
    <row r="2" spans="1:10" ht="38.25" x14ac:dyDescent="0.2">
      <c r="A2" s="40"/>
      <c r="B2" s="40"/>
      <c r="C2" s="42"/>
      <c r="D2" s="40"/>
      <c r="E2" s="1" t="s">
        <v>4</v>
      </c>
      <c r="F2" s="1" t="s">
        <v>5</v>
      </c>
      <c r="G2" s="1" t="s">
        <v>4</v>
      </c>
      <c r="H2" s="1" t="s">
        <v>5</v>
      </c>
      <c r="I2" s="40"/>
      <c r="J2" s="39"/>
    </row>
    <row r="3" spans="1:10" x14ac:dyDescent="0.2">
      <c r="A3" s="8">
        <v>2011</v>
      </c>
      <c r="B3" s="2"/>
      <c r="C3" s="3"/>
      <c r="D3" s="2"/>
      <c r="E3" s="2"/>
      <c r="F3" s="2"/>
      <c r="G3" s="2"/>
      <c r="H3" s="2"/>
      <c r="I3" s="2"/>
      <c r="J3" s="2"/>
    </row>
    <row r="4" spans="1:10" ht="25.5" x14ac:dyDescent="0.2">
      <c r="A4" s="3" t="s">
        <v>19</v>
      </c>
      <c r="B4" s="4"/>
      <c r="C4" s="5" t="s">
        <v>21</v>
      </c>
      <c r="D4" s="13">
        <v>2</v>
      </c>
      <c r="E4" s="12">
        <v>2276850</v>
      </c>
      <c r="F4" s="12">
        <f>SUM(E4)/D4</f>
        <v>1138425</v>
      </c>
      <c r="G4" s="17">
        <v>14344.15</v>
      </c>
      <c r="H4" s="11">
        <f>SUM(G4)/D4</f>
        <v>7172.0749999999998</v>
      </c>
      <c r="I4" s="16">
        <f>SUM(G4)/E4*100</f>
        <v>0.62999978039835736</v>
      </c>
      <c r="J4" s="2"/>
    </row>
    <row r="5" spans="1:10" ht="25.5" x14ac:dyDescent="0.2">
      <c r="A5" s="3" t="s">
        <v>20</v>
      </c>
      <c r="B5" s="4"/>
      <c r="C5" s="5" t="s">
        <v>16</v>
      </c>
      <c r="D5" s="13">
        <v>169</v>
      </c>
      <c r="E5" s="12">
        <v>56414000</v>
      </c>
      <c r="F5" s="12">
        <f t="shared" ref="F5:F18" si="0">SUM(E5)/D5</f>
        <v>333810.65088757395</v>
      </c>
      <c r="G5" s="12">
        <v>366691</v>
      </c>
      <c r="H5" s="11">
        <f t="shared" ref="H5:H18" si="1">SUM(G5)/D5</f>
        <v>2169.7692307692309</v>
      </c>
      <c r="I5" s="16">
        <f t="shared" ref="I5:I18" si="2">SUM(G5)/E5*100</f>
        <v>0.65</v>
      </c>
      <c r="J5" s="2"/>
    </row>
    <row r="6" spans="1:10" ht="25.5" x14ac:dyDescent="0.2">
      <c r="A6" s="3" t="s">
        <v>17</v>
      </c>
      <c r="B6" s="6"/>
      <c r="C6" s="5" t="s">
        <v>16</v>
      </c>
      <c r="D6" s="14">
        <v>2</v>
      </c>
      <c r="E6" s="12">
        <v>2276850</v>
      </c>
      <c r="F6" s="12">
        <f t="shared" si="0"/>
        <v>1138425</v>
      </c>
      <c r="G6" s="12">
        <v>68077.22</v>
      </c>
      <c r="H6" s="11">
        <f t="shared" si="1"/>
        <v>34038.61</v>
      </c>
      <c r="I6" s="16">
        <f t="shared" si="2"/>
        <v>2.9899738674045282</v>
      </c>
      <c r="J6" s="2"/>
    </row>
    <row r="7" spans="1:10" ht="25.5" x14ac:dyDescent="0.2">
      <c r="A7" s="3" t="s">
        <v>18</v>
      </c>
      <c r="B7" s="4"/>
      <c r="C7" s="5" t="s">
        <v>16</v>
      </c>
      <c r="D7" s="13">
        <v>169</v>
      </c>
      <c r="E7" s="12">
        <v>6268181</v>
      </c>
      <c r="F7" s="12">
        <f t="shared" si="0"/>
        <v>37089.828402366868</v>
      </c>
      <c r="G7" s="12">
        <v>43877.26</v>
      </c>
      <c r="H7" s="11">
        <f t="shared" si="1"/>
        <v>259.62875739644971</v>
      </c>
      <c r="I7" s="16">
        <f t="shared" si="2"/>
        <v>0.6999998883248586</v>
      </c>
      <c r="J7" s="2"/>
    </row>
    <row r="8" spans="1:10" x14ac:dyDescent="0.2">
      <c r="A8" s="7">
        <v>2012</v>
      </c>
      <c r="B8" s="4"/>
      <c r="C8" s="5"/>
      <c r="D8" s="13"/>
      <c r="E8" s="12"/>
      <c r="F8" s="12"/>
      <c r="G8" s="12"/>
      <c r="H8" s="11"/>
      <c r="I8" s="16"/>
      <c r="J8" s="2"/>
    </row>
    <row r="9" spans="1:10" ht="25.5" x14ac:dyDescent="0.2">
      <c r="A9" s="3" t="s">
        <v>8</v>
      </c>
      <c r="B9" s="4"/>
      <c r="C9" s="5" t="s">
        <v>10</v>
      </c>
      <c r="D9" s="13">
        <v>2</v>
      </c>
      <c r="E9" s="12">
        <v>2701564.5</v>
      </c>
      <c r="F9" s="12">
        <f t="shared" si="0"/>
        <v>1350782.25</v>
      </c>
      <c r="G9" s="12">
        <v>8104.69</v>
      </c>
      <c r="H9" s="11">
        <f t="shared" si="1"/>
        <v>4052.3449999999998</v>
      </c>
      <c r="I9" s="16">
        <f t="shared" si="2"/>
        <v>0.29999987044544002</v>
      </c>
      <c r="J9" s="2"/>
    </row>
    <row r="10" spans="1:10" ht="38.25" x14ac:dyDescent="0.2">
      <c r="A10" s="3" t="s">
        <v>11</v>
      </c>
      <c r="B10" s="4"/>
      <c r="C10" s="5" t="s">
        <v>12</v>
      </c>
      <c r="D10" s="13">
        <v>174</v>
      </c>
      <c r="E10" s="12">
        <v>70587952.700000003</v>
      </c>
      <c r="F10" s="12">
        <f t="shared" si="0"/>
        <v>405677.88908045978</v>
      </c>
      <c r="G10" s="12">
        <v>148234.70000000001</v>
      </c>
      <c r="H10" s="11">
        <f t="shared" si="1"/>
        <v>851.92356321839088</v>
      </c>
      <c r="I10" s="16">
        <f t="shared" si="2"/>
        <v>0.20999999905082956</v>
      </c>
      <c r="J10" s="2"/>
    </row>
    <row r="11" spans="1:10" ht="25.5" x14ac:dyDescent="0.2">
      <c r="A11" s="3" t="s">
        <v>15</v>
      </c>
      <c r="B11" s="4"/>
      <c r="C11" s="5" t="s">
        <v>16</v>
      </c>
      <c r="D11" s="13">
        <v>2</v>
      </c>
      <c r="E11" s="12">
        <v>2701564.5</v>
      </c>
      <c r="F11" s="12">
        <f t="shared" si="0"/>
        <v>1350782.25</v>
      </c>
      <c r="G11" s="12">
        <v>79422.34</v>
      </c>
      <c r="H11" s="11">
        <f t="shared" si="1"/>
        <v>39711.17</v>
      </c>
      <c r="I11" s="16">
        <f t="shared" si="2"/>
        <v>2.9398646599035483</v>
      </c>
      <c r="J11" s="2"/>
    </row>
    <row r="12" spans="1:10" ht="25.5" x14ac:dyDescent="0.2">
      <c r="A12" s="3" t="s">
        <v>14</v>
      </c>
      <c r="B12" s="4"/>
      <c r="C12" s="5" t="s">
        <v>13</v>
      </c>
      <c r="D12" s="13">
        <v>174</v>
      </c>
      <c r="E12" s="12">
        <v>7843106</v>
      </c>
      <c r="F12" s="12">
        <f t="shared" si="0"/>
        <v>45075.321839080461</v>
      </c>
      <c r="G12" s="12">
        <v>39215.53</v>
      </c>
      <c r="H12" s="11">
        <f t="shared" si="1"/>
        <v>225.3766091954023</v>
      </c>
      <c r="I12" s="16">
        <f t="shared" si="2"/>
        <v>0.5</v>
      </c>
      <c r="J12" s="2"/>
    </row>
    <row r="13" spans="1:10" x14ac:dyDescent="0.2">
      <c r="A13" s="7">
        <v>2013</v>
      </c>
      <c r="B13" s="4"/>
      <c r="C13" s="5"/>
      <c r="D13" s="13"/>
      <c r="E13" s="15"/>
      <c r="F13" s="12"/>
      <c r="G13" s="12"/>
      <c r="H13" s="11"/>
      <c r="I13" s="16"/>
      <c r="J13" s="2"/>
    </row>
    <row r="14" spans="1:10" ht="25.5" x14ac:dyDescent="0.2">
      <c r="A14" s="3" t="s">
        <v>8</v>
      </c>
      <c r="B14" s="4"/>
      <c r="C14" s="5" t="s">
        <v>22</v>
      </c>
      <c r="D14" s="13">
        <v>2</v>
      </c>
      <c r="E14" s="15">
        <v>2869217</v>
      </c>
      <c r="F14" s="12">
        <f t="shared" si="0"/>
        <v>1434608.5</v>
      </c>
      <c r="G14" s="12">
        <v>8608.65</v>
      </c>
      <c r="H14" s="11">
        <f t="shared" si="1"/>
        <v>4304.3249999999998</v>
      </c>
      <c r="I14" s="16">
        <f t="shared" si="2"/>
        <v>0.30003481786145836</v>
      </c>
      <c r="J14" s="2"/>
    </row>
    <row r="15" spans="1:10" x14ac:dyDescent="0.2">
      <c r="A15" s="3" t="s">
        <v>11</v>
      </c>
      <c r="B15" s="4"/>
      <c r="C15" s="5" t="s">
        <v>22</v>
      </c>
      <c r="D15" s="13">
        <v>167</v>
      </c>
      <c r="E15" s="15">
        <v>74996699</v>
      </c>
      <c r="F15" s="12">
        <f t="shared" si="0"/>
        <v>449082.02994011977</v>
      </c>
      <c r="G15" s="12">
        <v>202491.09</v>
      </c>
      <c r="H15" s="11">
        <f t="shared" si="1"/>
        <v>1212.5214970059881</v>
      </c>
      <c r="I15" s="16">
        <f t="shared" si="2"/>
        <v>0.27000000360015847</v>
      </c>
      <c r="J15" s="2"/>
    </row>
    <row r="16" spans="1:10" ht="25.5" x14ac:dyDescent="0.2">
      <c r="A16" s="3" t="s">
        <v>15</v>
      </c>
      <c r="B16" s="4"/>
      <c r="C16" s="5"/>
      <c r="D16" s="13">
        <v>2</v>
      </c>
      <c r="E16" s="15">
        <v>2169450</v>
      </c>
      <c r="F16" s="12">
        <f t="shared" si="0"/>
        <v>1084725</v>
      </c>
      <c r="G16" s="12"/>
      <c r="H16" s="11">
        <f t="shared" si="1"/>
        <v>0</v>
      </c>
      <c r="I16" s="16">
        <f t="shared" si="2"/>
        <v>0</v>
      </c>
      <c r="J16" s="2"/>
    </row>
    <row r="17" spans="1:10" ht="25.5" x14ac:dyDescent="0.2">
      <c r="A17" s="3" t="s">
        <v>24</v>
      </c>
      <c r="B17" s="4"/>
      <c r="C17" s="5" t="s">
        <v>23</v>
      </c>
      <c r="D17" s="13">
        <v>1</v>
      </c>
      <c r="E17" s="15">
        <v>669770</v>
      </c>
      <c r="F17" s="12">
        <f t="shared" si="0"/>
        <v>669770</v>
      </c>
      <c r="G17" s="12">
        <v>2679.08</v>
      </c>
      <c r="H17" s="11">
        <f t="shared" si="1"/>
        <v>2679.08</v>
      </c>
      <c r="I17" s="18">
        <f t="shared" si="2"/>
        <v>0.4</v>
      </c>
      <c r="J17" s="2"/>
    </row>
    <row r="18" spans="1:10" ht="25.5" x14ac:dyDescent="0.2">
      <c r="A18" s="3" t="s">
        <v>14</v>
      </c>
      <c r="B18" s="4"/>
      <c r="C18" s="5" t="s">
        <v>23</v>
      </c>
      <c r="D18" s="13">
        <v>167</v>
      </c>
      <c r="E18" s="15">
        <v>8332967</v>
      </c>
      <c r="F18" s="12">
        <f t="shared" si="0"/>
        <v>49898.00598802395</v>
      </c>
      <c r="G18" s="12">
        <v>33331.870000000003</v>
      </c>
      <c r="H18" s="11">
        <f t="shared" si="1"/>
        <v>199.59203592814373</v>
      </c>
      <c r="I18" s="16">
        <f t="shared" si="2"/>
        <v>0.40000002400105517</v>
      </c>
      <c r="J18" s="2"/>
    </row>
    <row r="19" spans="1:10" x14ac:dyDescent="0.2">
      <c r="A19" s="3"/>
      <c r="B19" s="4"/>
      <c r="C19" s="5"/>
      <c r="D19" s="4"/>
      <c r="E19" s="12"/>
      <c r="F19" s="4"/>
      <c r="G19" s="4"/>
      <c r="H19" s="4"/>
      <c r="I19" s="16"/>
      <c r="J19" s="2"/>
    </row>
  </sheetData>
  <mergeCells count="8">
    <mergeCell ref="J1:J2"/>
    <mergeCell ref="A1:A2"/>
    <mergeCell ref="B1:B2"/>
    <mergeCell ref="D1:D2"/>
    <mergeCell ref="E1:F1"/>
    <mergeCell ref="G1:H1"/>
    <mergeCell ref="I1:I2"/>
    <mergeCell ref="C1:C2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sqref="A1:L1"/>
    </sheetView>
  </sheetViews>
  <sheetFormatPr defaultRowHeight="12.75" x14ac:dyDescent="0.2"/>
  <cols>
    <col min="1" max="1" width="21.5703125" style="9" customWidth="1"/>
    <col min="2" max="2" width="17" style="9" customWidth="1"/>
    <col min="3" max="3" width="18.5703125" style="10" customWidth="1"/>
    <col min="4" max="4" width="6.28515625" style="9" customWidth="1"/>
    <col min="5" max="5" width="11.28515625" style="9" customWidth="1"/>
    <col min="6" max="6" width="11" style="9" customWidth="1"/>
    <col min="7" max="7" width="8" style="9" customWidth="1"/>
    <col min="8" max="8" width="8.28515625" style="9" customWidth="1"/>
    <col min="9" max="10" width="9.85546875" style="9" customWidth="1"/>
    <col min="11" max="11" width="15" style="9" customWidth="1"/>
    <col min="12" max="12" width="16.7109375" style="9" customWidth="1"/>
    <col min="13" max="16384" width="9.140625" style="9"/>
  </cols>
  <sheetData>
    <row r="1" spans="1:12" ht="46.5" customHeight="1" x14ac:dyDescent="0.25">
      <c r="A1" s="44" t="s">
        <v>41</v>
      </c>
      <c r="B1" s="45"/>
      <c r="C1" s="45"/>
      <c r="D1" s="45"/>
      <c r="E1" s="45"/>
      <c r="F1" s="45"/>
      <c r="G1" s="45"/>
      <c r="H1" s="45"/>
      <c r="I1" s="45"/>
      <c r="J1" s="45"/>
      <c r="K1" s="46"/>
      <c r="L1" s="46"/>
    </row>
    <row r="2" spans="1:12" x14ac:dyDescent="0.2">
      <c r="A2" s="72" t="s">
        <v>35</v>
      </c>
      <c r="B2" s="43" t="s">
        <v>1</v>
      </c>
      <c r="C2" s="74" t="s">
        <v>9</v>
      </c>
      <c r="D2" s="43" t="s">
        <v>2</v>
      </c>
      <c r="E2" s="43" t="s">
        <v>3</v>
      </c>
      <c r="F2" s="43"/>
      <c r="G2" s="43" t="s">
        <v>6</v>
      </c>
      <c r="H2" s="43"/>
      <c r="I2" s="43" t="s">
        <v>7</v>
      </c>
      <c r="J2" s="70" t="s">
        <v>25</v>
      </c>
      <c r="K2" s="43" t="s">
        <v>36</v>
      </c>
      <c r="L2" s="74" t="s">
        <v>37</v>
      </c>
    </row>
    <row r="3" spans="1:12" ht="64.5" customHeight="1" x14ac:dyDescent="0.2">
      <c r="A3" s="73"/>
      <c r="B3" s="43"/>
      <c r="C3" s="75"/>
      <c r="D3" s="43"/>
      <c r="E3" s="26" t="s">
        <v>4</v>
      </c>
      <c r="F3" s="26" t="s">
        <v>5</v>
      </c>
      <c r="G3" s="26" t="s">
        <v>4</v>
      </c>
      <c r="H3" s="26" t="s">
        <v>5</v>
      </c>
      <c r="I3" s="43"/>
      <c r="J3" s="71"/>
      <c r="K3" s="50"/>
      <c r="L3" s="79"/>
    </row>
    <row r="4" spans="1:12" ht="18" customHeight="1" x14ac:dyDescent="0.2">
      <c r="A4" s="47" t="s">
        <v>45</v>
      </c>
      <c r="B4" s="48"/>
      <c r="C4" s="48"/>
      <c r="D4" s="48"/>
      <c r="E4" s="48"/>
      <c r="F4" s="48"/>
      <c r="G4" s="48"/>
      <c r="H4" s="48"/>
      <c r="I4" s="49"/>
      <c r="J4" s="32"/>
      <c r="K4" s="2"/>
      <c r="L4" s="2"/>
    </row>
    <row r="5" spans="1:12" ht="16.5" customHeight="1" x14ac:dyDescent="0.2">
      <c r="A5" s="30">
        <v>2012</v>
      </c>
      <c r="B5" s="28" t="s">
        <v>26</v>
      </c>
      <c r="C5" s="5" t="s">
        <v>10</v>
      </c>
      <c r="D5" s="2">
        <v>2</v>
      </c>
      <c r="E5" s="24">
        <v>2701564.5</v>
      </c>
      <c r="F5" s="24">
        <f t="shared" ref="F5" si="0">SUM(E5/D5)</f>
        <v>1350782.25</v>
      </c>
      <c r="G5" s="2">
        <v>8104.7</v>
      </c>
      <c r="H5" s="27">
        <f t="shared" ref="H5" si="1">SUM(G5/D5)</f>
        <v>4052.35</v>
      </c>
      <c r="I5" s="16">
        <f t="shared" ref="I5" si="2">SUM(G5)/E5*100</f>
        <v>0.30000024060132563</v>
      </c>
      <c r="J5" s="63">
        <f>SUM(I5:I7)/3</f>
        <v>0.40001252691303324</v>
      </c>
      <c r="K5" s="51">
        <f>SUM(E7*J5)/100/D7</f>
        <v>5643.8027430302354</v>
      </c>
      <c r="L5" s="76">
        <f>SUM(K5)*D7</f>
        <v>11287.605486060471</v>
      </c>
    </row>
    <row r="6" spans="1:12" ht="12.75" customHeight="1" x14ac:dyDescent="0.2">
      <c r="A6" s="3">
        <v>2013</v>
      </c>
      <c r="B6" s="28" t="s">
        <v>27</v>
      </c>
      <c r="C6" s="5" t="s">
        <v>22</v>
      </c>
      <c r="D6" s="2">
        <v>2</v>
      </c>
      <c r="E6" s="24">
        <v>2869217</v>
      </c>
      <c r="F6" s="24">
        <f t="shared" ref="F6" si="3">SUM(E6/D6)</f>
        <v>1434608.5</v>
      </c>
      <c r="G6" s="2">
        <v>8608.7000000000007</v>
      </c>
      <c r="H6" s="27">
        <f t="shared" ref="H6" si="4">SUM(G6/D6)</f>
        <v>4304.3500000000004</v>
      </c>
      <c r="I6" s="16">
        <f t="shared" ref="I6:I7" si="5">SUM(G6)/E6*100</f>
        <v>0.30003656049716698</v>
      </c>
      <c r="J6" s="64"/>
      <c r="K6" s="68"/>
      <c r="L6" s="80"/>
    </row>
    <row r="7" spans="1:12" ht="29.25" customHeight="1" x14ac:dyDescent="0.2">
      <c r="A7" s="31" t="s">
        <v>47</v>
      </c>
      <c r="B7" s="28"/>
      <c r="C7" s="5" t="s">
        <v>34</v>
      </c>
      <c r="D7" s="2">
        <v>2</v>
      </c>
      <c r="E7" s="24">
        <v>2821813</v>
      </c>
      <c r="F7" s="24">
        <f t="shared" ref="F7" si="6">SUM(E7/D7)</f>
        <v>1410906.5</v>
      </c>
      <c r="G7" s="2">
        <v>16930.900000000001</v>
      </c>
      <c r="H7" s="27">
        <f t="shared" ref="H7" si="7">SUM(G7/D7)</f>
        <v>8465.4500000000007</v>
      </c>
      <c r="I7" s="16">
        <f t="shared" si="5"/>
        <v>0.60000077964060705</v>
      </c>
      <c r="J7" s="65"/>
      <c r="K7" s="69"/>
      <c r="L7" s="81"/>
    </row>
    <row r="8" spans="1:12" ht="15" x14ac:dyDescent="0.2">
      <c r="A8" s="19"/>
      <c r="B8" s="29"/>
      <c r="C8" s="21"/>
      <c r="D8" s="20"/>
      <c r="E8" s="25"/>
      <c r="F8" s="25"/>
      <c r="G8" s="20"/>
      <c r="H8" s="20"/>
      <c r="I8" s="23"/>
      <c r="J8" s="33"/>
      <c r="K8" s="2"/>
      <c r="L8" s="35"/>
    </row>
    <row r="9" spans="1:12" ht="21.75" customHeight="1" x14ac:dyDescent="0.2">
      <c r="A9" s="57" t="s">
        <v>44</v>
      </c>
      <c r="B9" s="58"/>
      <c r="C9" s="58"/>
      <c r="D9" s="58"/>
      <c r="E9" s="58"/>
      <c r="F9" s="58"/>
      <c r="G9" s="58"/>
      <c r="H9" s="58"/>
      <c r="I9" s="59"/>
      <c r="J9" s="34"/>
      <c r="K9" s="2"/>
      <c r="L9" s="35"/>
    </row>
    <row r="10" spans="1:12" ht="23.25" customHeight="1" x14ac:dyDescent="0.2">
      <c r="A10" s="3">
        <v>2012</v>
      </c>
      <c r="B10" s="28" t="s">
        <v>28</v>
      </c>
      <c r="C10" s="5" t="s">
        <v>12</v>
      </c>
      <c r="D10" s="2">
        <v>174</v>
      </c>
      <c r="E10" s="24">
        <v>70587952.700000003</v>
      </c>
      <c r="F10" s="24">
        <f>SUM(E10/D10)</f>
        <v>405677.88908045978</v>
      </c>
      <c r="G10" s="2">
        <v>148234.70000000001</v>
      </c>
      <c r="H10" s="24">
        <f t="shared" ref="H10:H12" si="8">SUM(G10/D10)</f>
        <v>851.92356321839088</v>
      </c>
      <c r="I10" s="16">
        <f t="shared" ref="I10:I12" si="9">SUM(G10)/E10*100</f>
        <v>0.20999999905082956</v>
      </c>
      <c r="J10" s="63">
        <f>SUM(I10:I12)/3</f>
        <v>0.36000036587202855</v>
      </c>
      <c r="K10" s="51">
        <f>SUM(E12*J10)/100/D12</f>
        <v>1627.8832707656643</v>
      </c>
      <c r="L10" s="76">
        <f>SUM(K10)*D12</f>
        <v>275112.27275939728</v>
      </c>
    </row>
    <row r="11" spans="1:12" ht="17.25" customHeight="1" x14ac:dyDescent="0.2">
      <c r="A11" s="3">
        <v>2013</v>
      </c>
      <c r="B11" s="28" t="s">
        <v>29</v>
      </c>
      <c r="C11" s="5" t="s">
        <v>34</v>
      </c>
      <c r="D11" s="2">
        <v>167</v>
      </c>
      <c r="E11" s="24">
        <v>74996699</v>
      </c>
      <c r="F11" s="24">
        <f>SUM(E11/D11)</f>
        <v>449082.02994011977</v>
      </c>
      <c r="G11" s="2">
        <v>202491.9</v>
      </c>
      <c r="H11" s="24">
        <f t="shared" si="8"/>
        <v>1212.5263473053892</v>
      </c>
      <c r="I11" s="16">
        <f t="shared" si="9"/>
        <v>0.27000108364769493</v>
      </c>
      <c r="J11" s="64"/>
      <c r="K11" s="68"/>
      <c r="L11" s="80"/>
    </row>
    <row r="12" spans="1:12" ht="30" customHeight="1" x14ac:dyDescent="0.2">
      <c r="A12" s="31" t="s">
        <v>47</v>
      </c>
      <c r="B12" s="28"/>
      <c r="C12" s="5" t="s">
        <v>34</v>
      </c>
      <c r="D12" s="2">
        <v>169</v>
      </c>
      <c r="E12" s="24">
        <v>76419998.099999994</v>
      </c>
      <c r="F12" s="24">
        <f>SUM(E12/D12)</f>
        <v>452189.33786982246</v>
      </c>
      <c r="G12" s="2">
        <v>458520</v>
      </c>
      <c r="H12" s="24">
        <f t="shared" si="8"/>
        <v>2713.1360946745563</v>
      </c>
      <c r="I12" s="16">
        <f t="shared" si="9"/>
        <v>0.60000001491756128</v>
      </c>
      <c r="J12" s="65"/>
      <c r="K12" s="69"/>
      <c r="L12" s="81"/>
    </row>
    <row r="13" spans="1:12" x14ac:dyDescent="0.2">
      <c r="A13" s="19"/>
      <c r="B13" s="29"/>
      <c r="C13" s="21"/>
      <c r="D13" s="20"/>
      <c r="E13" s="25"/>
      <c r="F13" s="25"/>
      <c r="G13" s="20"/>
      <c r="H13" s="25"/>
      <c r="I13" s="22"/>
      <c r="J13" s="34"/>
      <c r="K13" s="2"/>
      <c r="L13" s="35"/>
    </row>
    <row r="14" spans="1:12" ht="15" x14ac:dyDescent="0.25">
      <c r="A14" s="54" t="s">
        <v>46</v>
      </c>
      <c r="B14" s="66"/>
      <c r="C14" s="66"/>
      <c r="D14" s="66"/>
      <c r="E14" s="66"/>
      <c r="F14" s="66"/>
      <c r="G14" s="66"/>
      <c r="H14" s="66"/>
      <c r="I14" s="67"/>
      <c r="J14" s="34"/>
      <c r="K14" s="2"/>
      <c r="L14" s="35"/>
    </row>
    <row r="15" spans="1:12" x14ac:dyDescent="0.2">
      <c r="A15" s="2">
        <v>2012</v>
      </c>
      <c r="B15" s="28" t="s">
        <v>38</v>
      </c>
      <c r="C15" s="3" t="s">
        <v>16</v>
      </c>
      <c r="D15" s="2">
        <v>2</v>
      </c>
      <c r="E15" s="24">
        <v>2701564.5</v>
      </c>
      <c r="F15" s="24">
        <f t="shared" ref="F15:F17" si="10">SUM(E15/D15)</f>
        <v>1350782.25</v>
      </c>
      <c r="G15" s="2">
        <v>79422.34</v>
      </c>
      <c r="H15" s="24">
        <f t="shared" ref="H15:H17" si="11">SUM(G15/D15)</f>
        <v>39711.17</v>
      </c>
      <c r="I15" s="16">
        <f t="shared" ref="I15:I17" si="12">SUM(G15)/E15*100</f>
        <v>2.9398646599035483</v>
      </c>
      <c r="J15" s="63">
        <f>SUM(I15:I17)/3</f>
        <v>6.9466215533011821</v>
      </c>
      <c r="K15" s="51">
        <f>SUM(E17*J15)/100/D17</f>
        <v>46889.695484782977</v>
      </c>
      <c r="L15" s="76">
        <f>SUM(K15)*D17</f>
        <v>93779.390969565953</v>
      </c>
    </row>
    <row r="16" spans="1:12" ht="25.5" x14ac:dyDescent="0.2">
      <c r="A16" s="3" t="s">
        <v>40</v>
      </c>
      <c r="B16" s="28"/>
      <c r="C16" s="3" t="s">
        <v>16</v>
      </c>
      <c r="D16" s="2">
        <v>2</v>
      </c>
      <c r="E16" s="24">
        <v>1350000</v>
      </c>
      <c r="F16" s="24">
        <f t="shared" si="10"/>
        <v>675000</v>
      </c>
      <c r="G16" s="2">
        <v>133650</v>
      </c>
      <c r="H16" s="24">
        <f t="shared" si="11"/>
        <v>66825</v>
      </c>
      <c r="I16" s="16">
        <f t="shared" si="12"/>
        <v>9.9</v>
      </c>
      <c r="J16" s="64"/>
      <c r="K16" s="68"/>
      <c r="L16" s="80"/>
    </row>
    <row r="17" spans="1:12" ht="25.5" x14ac:dyDescent="0.2">
      <c r="A17" s="31" t="s">
        <v>48</v>
      </c>
      <c r="B17" s="28"/>
      <c r="C17" s="5" t="s">
        <v>31</v>
      </c>
      <c r="D17" s="2">
        <v>2</v>
      </c>
      <c r="E17" s="24">
        <v>1350000</v>
      </c>
      <c r="F17" s="24">
        <f t="shared" si="10"/>
        <v>675000</v>
      </c>
      <c r="G17" s="2">
        <v>108000</v>
      </c>
      <c r="H17" s="24">
        <f t="shared" si="11"/>
        <v>54000</v>
      </c>
      <c r="I17" s="16">
        <f t="shared" si="12"/>
        <v>8</v>
      </c>
      <c r="J17" s="65"/>
      <c r="K17" s="69"/>
      <c r="L17" s="81"/>
    </row>
    <row r="18" spans="1:12" ht="15" customHeight="1" x14ac:dyDescent="0.25">
      <c r="A18" s="54" t="s">
        <v>42</v>
      </c>
      <c r="B18" s="66"/>
      <c r="C18" s="66"/>
      <c r="D18" s="66"/>
      <c r="E18" s="66"/>
      <c r="F18" s="66"/>
      <c r="G18" s="66"/>
      <c r="H18" s="66"/>
      <c r="I18" s="67"/>
      <c r="J18" s="34"/>
      <c r="K18" s="2"/>
      <c r="L18" s="35"/>
    </row>
    <row r="19" spans="1:12" x14ac:dyDescent="0.2">
      <c r="A19" s="2">
        <v>2013</v>
      </c>
      <c r="B19" s="28" t="s">
        <v>39</v>
      </c>
      <c r="C19" s="5" t="s">
        <v>31</v>
      </c>
      <c r="D19" s="2">
        <v>1</v>
      </c>
      <c r="E19" s="24">
        <v>669770</v>
      </c>
      <c r="F19" s="24">
        <f t="shared" ref="F19:F21" si="13">SUM(E19/D19)</f>
        <v>669770</v>
      </c>
      <c r="G19" s="2">
        <v>2679.08</v>
      </c>
      <c r="H19" s="36">
        <f t="shared" ref="H19:H21" si="14">SUM(G19/D19)</f>
        <v>2679.08</v>
      </c>
      <c r="I19" s="16">
        <f t="shared" ref="I19:I21" si="15">SUM(G19)/E19*100</f>
        <v>0.4</v>
      </c>
      <c r="J19" s="63">
        <f>SUM(I19:I21)/3</f>
        <v>0.66666649701120084</v>
      </c>
      <c r="K19" s="51">
        <f>SUM(E21*J19)/100/D21</f>
        <v>5239.3753333333334</v>
      </c>
      <c r="L19" s="76">
        <f>SUM(K19)*D21</f>
        <v>10478.750666666667</v>
      </c>
    </row>
    <row r="20" spans="1:12" ht="26.25" customHeight="1" x14ac:dyDescent="0.2">
      <c r="A20" s="3" t="s">
        <v>40</v>
      </c>
      <c r="B20" s="28"/>
      <c r="C20" s="3" t="s">
        <v>16</v>
      </c>
      <c r="D20" s="2">
        <v>2</v>
      </c>
      <c r="E20" s="24">
        <v>1571813</v>
      </c>
      <c r="F20" s="24">
        <f t="shared" si="13"/>
        <v>785906.5</v>
      </c>
      <c r="G20" s="2">
        <v>15718.1</v>
      </c>
      <c r="H20" s="24">
        <f t="shared" si="14"/>
        <v>7859.05</v>
      </c>
      <c r="I20" s="16">
        <f t="shared" si="15"/>
        <v>0.9999980913760097</v>
      </c>
      <c r="J20" s="64"/>
      <c r="K20" s="68"/>
      <c r="L20" s="80"/>
    </row>
    <row r="21" spans="1:12" ht="27.75" customHeight="1" x14ac:dyDescent="0.2">
      <c r="A21" s="31" t="s">
        <v>32</v>
      </c>
      <c r="B21" s="28"/>
      <c r="C21" s="5" t="s">
        <v>31</v>
      </c>
      <c r="D21" s="2">
        <v>2</v>
      </c>
      <c r="E21" s="24">
        <v>1571813</v>
      </c>
      <c r="F21" s="24">
        <f t="shared" si="13"/>
        <v>785906.5</v>
      </c>
      <c r="G21" s="2">
        <v>9430.9</v>
      </c>
      <c r="H21" s="24">
        <f t="shared" si="14"/>
        <v>4715.45</v>
      </c>
      <c r="I21" s="16">
        <f t="shared" si="15"/>
        <v>0.6000013996575928</v>
      </c>
      <c r="J21" s="65"/>
      <c r="K21" s="69"/>
      <c r="L21" s="81"/>
    </row>
    <row r="22" spans="1:12" x14ac:dyDescent="0.2">
      <c r="A22" s="54" t="s">
        <v>43</v>
      </c>
      <c r="B22" s="55"/>
      <c r="C22" s="55"/>
      <c r="D22" s="55"/>
      <c r="E22" s="55"/>
      <c r="F22" s="55"/>
      <c r="G22" s="55"/>
      <c r="H22" s="55"/>
      <c r="I22" s="56"/>
      <c r="J22" s="34"/>
      <c r="K22" s="2"/>
      <c r="L22" s="35"/>
    </row>
    <row r="23" spans="1:12" ht="25.5" x14ac:dyDescent="0.2">
      <c r="A23" s="3">
        <v>2012</v>
      </c>
      <c r="B23" s="28" t="s">
        <v>30</v>
      </c>
      <c r="C23" s="5" t="s">
        <v>13</v>
      </c>
      <c r="D23" s="2">
        <v>174</v>
      </c>
      <c r="E23" s="24">
        <v>7843106</v>
      </c>
      <c r="F23" s="24">
        <f t="shared" ref="F23:F24" si="16">SUM(E23/D23)</f>
        <v>45075.321839080461</v>
      </c>
      <c r="G23" s="2">
        <v>39215.5</v>
      </c>
      <c r="H23" s="24">
        <f t="shared" ref="H23:H24" si="17">SUM(G23/D23)</f>
        <v>225.37643678160919</v>
      </c>
      <c r="I23" s="16">
        <f t="shared" ref="I23:I24" si="18">SUM(G23)/E23*100</f>
        <v>0.49999961749847571</v>
      </c>
      <c r="J23" s="60">
        <f>SUM(I23:I25)/3</f>
        <v>0.56670671603835043</v>
      </c>
      <c r="K23" s="51">
        <f>SUM(E25*J23)/100/D25</f>
        <v>284.73193078858662</v>
      </c>
      <c r="L23" s="76">
        <f>SUM(K23)*D25</f>
        <v>48119.696303271143</v>
      </c>
    </row>
    <row r="24" spans="1:12" x14ac:dyDescent="0.2">
      <c r="A24" s="3">
        <v>2013</v>
      </c>
      <c r="B24" s="28" t="s">
        <v>33</v>
      </c>
      <c r="C24" s="5" t="s">
        <v>23</v>
      </c>
      <c r="D24" s="2">
        <v>167</v>
      </c>
      <c r="E24" s="24">
        <v>8332967</v>
      </c>
      <c r="F24" s="24">
        <f t="shared" si="16"/>
        <v>49898.00598802395</v>
      </c>
      <c r="G24" s="2">
        <v>33341.9</v>
      </c>
      <c r="H24" s="24">
        <f t="shared" si="17"/>
        <v>199.65209580838325</v>
      </c>
      <c r="I24" s="16">
        <f t="shared" si="18"/>
        <v>0.40012038929231331</v>
      </c>
      <c r="J24" s="61"/>
      <c r="K24" s="52"/>
      <c r="L24" s="77"/>
    </row>
    <row r="25" spans="1:12" ht="25.5" x14ac:dyDescent="0.2">
      <c r="A25" s="31" t="s">
        <v>32</v>
      </c>
      <c r="B25" s="28"/>
      <c r="C25" s="5" t="s">
        <v>31</v>
      </c>
      <c r="D25" s="2">
        <v>169</v>
      </c>
      <c r="E25" s="24">
        <v>8491111</v>
      </c>
      <c r="F25" s="24">
        <f t="shared" ref="F25" si="19">SUM(E25/D25)</f>
        <v>50243.260355029583</v>
      </c>
      <c r="G25" s="2">
        <v>67928.899999999994</v>
      </c>
      <c r="H25" s="24">
        <f t="shared" ref="H25" si="20">SUM(G25/D25)</f>
        <v>401.94615384615383</v>
      </c>
      <c r="I25" s="16">
        <f t="shared" ref="I25" si="21">SUM(G25)/E25*100</f>
        <v>0.80000014132426234</v>
      </c>
      <c r="J25" s="62"/>
      <c r="K25" s="53"/>
      <c r="L25" s="78"/>
    </row>
    <row r="26" spans="1:12" ht="8.25" customHeight="1" x14ac:dyDescent="0.2"/>
    <row r="27" spans="1:12" ht="15.75" x14ac:dyDescent="0.25">
      <c r="A27" s="37" t="s">
        <v>49</v>
      </c>
    </row>
  </sheetData>
  <mergeCells count="31">
    <mergeCell ref="L23:L25"/>
    <mergeCell ref="L2:L3"/>
    <mergeCell ref="J5:J7"/>
    <mergeCell ref="K5:K7"/>
    <mergeCell ref="L5:L7"/>
    <mergeCell ref="K10:K12"/>
    <mergeCell ref="L10:L12"/>
    <mergeCell ref="L15:L17"/>
    <mergeCell ref="J19:J21"/>
    <mergeCell ref="K19:K21"/>
    <mergeCell ref="L19:L21"/>
    <mergeCell ref="K23:K25"/>
    <mergeCell ref="A22:I22"/>
    <mergeCell ref="A9:I9"/>
    <mergeCell ref="J23:J25"/>
    <mergeCell ref="J10:J12"/>
    <mergeCell ref="A14:I14"/>
    <mergeCell ref="J15:J17"/>
    <mergeCell ref="K15:K17"/>
    <mergeCell ref="A18:I18"/>
    <mergeCell ref="E2:F2"/>
    <mergeCell ref="G2:H2"/>
    <mergeCell ref="I2:I3"/>
    <mergeCell ref="A1:L1"/>
    <mergeCell ref="A4:I4"/>
    <mergeCell ref="K2:K3"/>
    <mergeCell ref="J2:J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обоснование</vt:lpstr>
    </vt:vector>
  </TitlesOfParts>
  <Company>Администрация г.Югорска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Комлева Лидия Борисовна</dc:creator>
  <cp:lastModifiedBy>Комлева Лидия Борисовна</cp:lastModifiedBy>
  <cp:lastPrinted>2013-12-27T10:39:31Z</cp:lastPrinted>
  <dcterms:created xsi:type="dcterms:W3CDTF">2013-12-24T04:17:01Z</dcterms:created>
  <dcterms:modified xsi:type="dcterms:W3CDTF">2013-12-30T06:33:24Z</dcterms:modified>
</cp:coreProperties>
</file>